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solution.sharepoint.com/sites/CESSharedFiles/Shared Documents/CES Marketing Sales Projects 2021/Labor Burden Customer worksheets/"/>
    </mc:Choice>
  </mc:AlternateContent>
  <xr:revisionPtr revIDLastSave="112" documentId="8_{76B930E1-8D94-4800-99D1-1986E9E01ECE}" xr6:coauthVersionLast="47" xr6:coauthVersionMax="47" xr10:uidLastSave="{7113BD11-04CB-493E-930B-DED79AE47350}"/>
  <bookViews>
    <workbookView xWindow="1470" yWindow="855" windowWidth="20033" windowHeight="14145" xr2:uid="{25222F6A-921A-4E13-B139-6F0A8730274F}"/>
  </bookViews>
  <sheets>
    <sheet name="Analysis and Ques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2" i="1"/>
  <c r="F19" i="1" l="1"/>
  <c r="K11" i="1"/>
  <c r="M28" i="1" s="1"/>
  <c r="F21" i="1"/>
  <c r="Q31" i="1"/>
  <c r="Q30" i="1"/>
  <c r="T22" i="1"/>
  <c r="U22" i="1" s="1"/>
  <c r="J22" i="1"/>
  <c r="I29" i="1"/>
  <c r="L21" i="1"/>
  <c r="L19" i="1"/>
  <c r="G21" i="1"/>
  <c r="G19" i="1"/>
  <c r="M19" i="1"/>
  <c r="M20" i="1" s="1"/>
  <c r="I20" i="1"/>
  <c r="R20" i="1" s="1"/>
  <c r="T20" i="1" s="1"/>
  <c r="U20" i="1" s="1"/>
  <c r="L28" i="1"/>
  <c r="D22" i="1"/>
  <c r="G22" i="1" s="1"/>
  <c r="G28" i="1"/>
  <c r="F28" i="1"/>
  <c r="I30" i="1"/>
  <c r="I31" i="1"/>
  <c r="J31" i="1" s="1"/>
  <c r="I23" i="1"/>
  <c r="I24" i="1"/>
  <c r="D31" i="1"/>
  <c r="D30" i="1"/>
  <c r="D29" i="1"/>
  <c r="D24" i="1"/>
  <c r="D23" i="1"/>
  <c r="D20" i="1"/>
  <c r="M21" i="1" l="1"/>
  <c r="M22" i="1" s="1"/>
  <c r="F30" i="1"/>
  <c r="M29" i="1"/>
  <c r="M30" i="1"/>
  <c r="M31" i="1"/>
  <c r="F22" i="1"/>
  <c r="F29" i="1"/>
  <c r="F31" i="1"/>
  <c r="G20" i="1"/>
  <c r="R30" i="1"/>
  <c r="T30" i="1" s="1"/>
  <c r="U30" i="1" s="1"/>
  <c r="R29" i="1"/>
  <c r="T29" i="1" s="1"/>
  <c r="U29" i="1" s="1"/>
  <c r="T24" i="1"/>
  <c r="U24" i="1" s="1"/>
  <c r="T23" i="1"/>
  <c r="U23" i="1" s="1"/>
  <c r="E22" i="1"/>
  <c r="E31" i="1"/>
  <c r="R31" i="1"/>
  <c r="T31" i="1" s="1"/>
  <c r="U31" i="1" s="1"/>
  <c r="E30" i="1"/>
  <c r="E24" i="1"/>
  <c r="J24" i="1"/>
  <c r="F24" i="1" s="1"/>
  <c r="J30" i="1"/>
  <c r="J29" i="1"/>
  <c r="J23" i="1"/>
  <c r="F23" i="1" s="1"/>
  <c r="E23" i="1"/>
  <c r="F20" i="1"/>
  <c r="G24" i="1"/>
  <c r="E29" i="1"/>
  <c r="E20" i="1"/>
  <c r="G29" i="1"/>
  <c r="G31" i="1"/>
  <c r="G23" i="1"/>
  <c r="G30" i="1"/>
  <c r="M23" i="1" l="1"/>
  <c r="M24" i="1"/>
  <c r="K20" i="1"/>
  <c r="K22" i="1"/>
  <c r="K31" i="1"/>
  <c r="K29" i="1"/>
  <c r="K30" i="1"/>
  <c r="L30" i="1" l="1"/>
  <c r="O30" i="1" s="1"/>
  <c r="L31" i="1"/>
  <c r="O31" i="1" s="1"/>
  <c r="L29" i="1"/>
  <c r="O29" i="1" s="1"/>
  <c r="L20" i="1"/>
  <c r="N20" i="1" s="1"/>
  <c r="L22" i="1"/>
  <c r="K24" i="1"/>
  <c r="N31" i="1" l="1"/>
  <c r="N30" i="1"/>
  <c r="N29" i="1"/>
  <c r="O20" i="1"/>
  <c r="O22" i="1"/>
  <c r="N22" i="1"/>
  <c r="L24" i="1"/>
  <c r="N24" i="1" s="1"/>
  <c r="O24" i="1" l="1"/>
  <c r="K23" i="1"/>
  <c r="L23" i="1" l="1"/>
  <c r="O23" i="1" s="1"/>
  <c r="N23" i="1" l="1"/>
</calcChain>
</file>

<file path=xl/sharedStrings.xml><?xml version="1.0" encoding="utf-8"?>
<sst xmlns="http://schemas.openxmlformats.org/spreadsheetml/2006/main" count="82" uniqueCount="58">
  <si>
    <t>Company Name</t>
  </si>
  <si>
    <t>EXPECTED</t>
  </si>
  <si>
    <t>Targeted Est Annual Compensation by Dept</t>
  </si>
  <si>
    <t>Ann 40 hours 51 weeks</t>
  </si>
  <si>
    <t>Hourly Wages as a % of Productivity</t>
  </si>
  <si>
    <t>Estimated Ann Holiday PTO Sick Pay at Est Ann Wages</t>
  </si>
  <si>
    <t>Estimated Productivity Bonus</t>
  </si>
  <si>
    <t>Estimated Productivity Bonus $</t>
  </si>
  <si>
    <t>Total Compensation</t>
  </si>
  <si>
    <t>Estimated Total Labor Burden by Percentage of Revenue</t>
  </si>
  <si>
    <t>Number of EE  in Dept</t>
  </si>
  <si>
    <t>Estimated Dept Productivity</t>
  </si>
  <si>
    <t>Team Incentive Prod Bonus</t>
  </si>
  <si>
    <t>Team Incentive $ Bonus</t>
  </si>
  <si>
    <t>Incentive Bonus Monthly by EE</t>
  </si>
  <si>
    <t>Install</t>
  </si>
  <si>
    <t>Service</t>
  </si>
  <si>
    <t>Helpers</t>
  </si>
  <si>
    <t>Estimated Ann Adj OT at 9%</t>
  </si>
  <si>
    <t>Estimated Ann Holiday PTO Sick Pay</t>
  </si>
  <si>
    <t>*</t>
  </si>
  <si>
    <t>DEPARTMENTS - Please insert your company department/employee titles</t>
  </si>
  <si>
    <t>Estimated total Compensation and Overhead</t>
  </si>
  <si>
    <t>Estimated OT Annually as a percentage of Compensation</t>
  </si>
  <si>
    <t>EXAMPLE</t>
  </si>
  <si>
    <t>Estimated Productivity Percentages shown are only a suggestion. Once you enter Targeted Annual Compensation</t>
  </si>
  <si>
    <t>Base Hourly Wage</t>
  </si>
  <si>
    <t>Base Wage and hourly rate of pay, then adjust the Productivty Bonus percentage to hit your Total Compensation</t>
  </si>
  <si>
    <t>Employee Annual Revenue Goals</t>
  </si>
  <si>
    <t xml:space="preserve"> Estimated Annual Invoiced Productivity</t>
  </si>
  <si>
    <t>Fill in Gold Cells</t>
  </si>
  <si>
    <t>Will calculate and adjust estimated compensation and labor burden specific to your company</t>
  </si>
  <si>
    <t>YOUR VALUES</t>
  </si>
  <si>
    <t>Productivity Pay Plan Worksheet</t>
  </si>
  <si>
    <t>CURRENT REVENUE PRODUCTION COMPENSATION</t>
  </si>
  <si>
    <t>PROFITABLE REVENUE PRODUCTION GOALS</t>
  </si>
  <si>
    <t>Average Annual Compensation by Job Description</t>
  </si>
  <si>
    <t>*JOB DESCRIPTIONS</t>
  </si>
  <si>
    <t>PROFITABLE</t>
  </si>
  <si>
    <t>Estimated Ann Adj OT a % of Est Ann wages</t>
  </si>
  <si>
    <t>Percentage of Payroll expected to allocate to Labor burden</t>
  </si>
  <si>
    <t>Enter estimated percentage</t>
  </si>
  <si>
    <t>Enter Annual Revenue Goal</t>
  </si>
  <si>
    <t>Fill in the yellow boxes with your Company values</t>
  </si>
  <si>
    <t>Enter Estimated Dept Productivity</t>
  </si>
  <si>
    <t>Enter Number of  EE in Depmt</t>
  </si>
  <si>
    <t>Enter Number of EE  in Dept</t>
  </si>
  <si>
    <t>Enter Avg Annual Compensation by Job Desc</t>
  </si>
  <si>
    <t>Enter Base Hourly Wage</t>
  </si>
  <si>
    <t>Estimated Overhead - Taxes/Admin/Work Comp Premium</t>
  </si>
  <si>
    <t>Flexible Wellness Benefit Plan (Including ER 401K match)</t>
  </si>
  <si>
    <t>Estimated Overhead - Taxes Admin Workers Comp</t>
  </si>
  <si>
    <t>Estimated Overhead -Taxes Admin Workers Comp</t>
  </si>
  <si>
    <t>Annualized</t>
  </si>
  <si>
    <t>Flexible Wellness Benefit Plan (Including ER 401K match) - In an amonthly dollar amount per employee</t>
  </si>
  <si>
    <t>Estimated Annual Holiday, PTO, Sick Pay as a percentage of Annual Hourly Compensation</t>
  </si>
  <si>
    <t>ENTER ANNUAL VALUES</t>
  </si>
  <si>
    <t>Tech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</si>
</sst>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0.0%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64" fontId="2" fillId="0" borderId="0" xfId="0" applyNumberFormat="1" applyFont="1"/>
    <xf numFmtId="6" fontId="2" fillId="0" borderId="0" xfId="0" applyNumberFormat="1" applyFont="1"/>
    <xf numFmtId="9" fontId="2" fillId="0" borderId="0" xfId="0" applyNumberFormat="1" applyFont="1"/>
    <xf numFmtId="164" fontId="0" fillId="0" borderId="0" xfId="0" applyNumberFormat="1"/>
    <xf numFmtId="6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6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4" fontId="0" fillId="2" borderId="0" xfId="0" applyNumberFormat="1" applyFill="1"/>
    <xf numFmtId="8" fontId="0" fillId="2" borderId="0" xfId="0" applyNumberFormat="1" applyFill="1"/>
    <xf numFmtId="9" fontId="0" fillId="2" borderId="0" xfId="0" applyNumberFormat="1" applyFill="1"/>
    <xf numFmtId="10" fontId="0" fillId="0" borderId="0" xfId="0" applyNumberFormat="1"/>
    <xf numFmtId="0" fontId="0" fillId="2" borderId="0" xfId="0" applyFill="1"/>
    <xf numFmtId="10" fontId="0" fillId="0" borderId="0" xfId="0" applyNumberFormat="1" applyFill="1" applyAlignment="1">
      <alignment wrapText="1"/>
    </xf>
    <xf numFmtId="165" fontId="0" fillId="2" borderId="0" xfId="0" applyNumberFormat="1" applyFill="1"/>
    <xf numFmtId="0" fontId="3" fillId="0" borderId="0" xfId="0" applyFont="1"/>
    <xf numFmtId="164" fontId="3" fillId="0" borderId="0" xfId="0" applyNumberFormat="1" applyFont="1"/>
    <xf numFmtId="6" fontId="3" fillId="0" borderId="0" xfId="0" applyNumberFormat="1" applyFont="1" applyFill="1"/>
    <xf numFmtId="9" fontId="3" fillId="0" borderId="0" xfId="0" applyNumberFormat="1" applyFont="1"/>
    <xf numFmtId="6" fontId="3" fillId="0" borderId="0" xfId="0" applyNumberFormat="1" applyFont="1"/>
    <xf numFmtId="0" fontId="4" fillId="0" borderId="0" xfId="0" applyFont="1"/>
    <xf numFmtId="0" fontId="3" fillId="0" borderId="0" xfId="0" applyFont="1" applyFill="1"/>
    <xf numFmtId="0" fontId="5" fillId="0" borderId="0" xfId="0" applyFont="1"/>
    <xf numFmtId="164" fontId="5" fillId="0" borderId="0" xfId="0" applyNumberFormat="1" applyFont="1"/>
    <xf numFmtId="6" fontId="5" fillId="2" borderId="0" xfId="0" applyNumberFormat="1" applyFont="1" applyFill="1"/>
    <xf numFmtId="9" fontId="5" fillId="0" borderId="0" xfId="0" applyNumberFormat="1" applyFont="1"/>
    <xf numFmtId="164" fontId="0" fillId="3" borderId="1" xfId="1" applyNumberFormat="1" applyFont="1" applyFill="1" applyBorder="1"/>
    <xf numFmtId="165" fontId="0" fillId="3" borderId="1" xfId="2" applyNumberFormat="1" applyFont="1" applyFill="1" applyBorder="1"/>
    <xf numFmtId="165" fontId="0" fillId="3" borderId="1" xfId="0" applyNumberFormat="1" applyFill="1" applyBorder="1"/>
    <xf numFmtId="165" fontId="0" fillId="3" borderId="0" xfId="0" applyNumberFormat="1" applyFill="1" applyAlignment="1">
      <alignment wrapText="1"/>
    </xf>
    <xf numFmtId="6" fontId="5" fillId="0" borderId="0" xfId="0" applyNumberFormat="1" applyFont="1" applyFill="1"/>
    <xf numFmtId="10" fontId="0" fillId="3" borderId="0" xfId="0" applyNumberFormat="1" applyFill="1" applyAlignment="1">
      <alignment wrapText="1"/>
    </xf>
    <xf numFmtId="6" fontId="6" fillId="0" borderId="0" xfId="0" applyNumberFormat="1" applyFont="1"/>
    <xf numFmtId="6" fontId="6" fillId="3" borderId="0" xfId="0" applyNumberFormat="1" applyFont="1" applyFill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6" fontId="7" fillId="0" borderId="0" xfId="0" applyNumberFormat="1" applyFont="1"/>
    <xf numFmtId="9" fontId="7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6" fontId="0" fillId="2" borderId="0" xfId="0" applyNumberFormat="1" applyFill="1"/>
    <xf numFmtId="165" fontId="0" fillId="2" borderId="1" xfId="0" applyNumberFormat="1" applyFill="1" applyBorder="1"/>
    <xf numFmtId="164" fontId="0" fillId="2" borderId="1" xfId="1" applyNumberFormat="1" applyFont="1" applyFill="1" applyBorder="1"/>
    <xf numFmtId="165" fontId="0" fillId="2" borderId="1" xfId="2" applyNumberFormat="1" applyFont="1" applyFill="1" applyBorder="1"/>
    <xf numFmtId="0" fontId="6" fillId="3" borderId="0" xfId="0" applyFont="1" applyFill="1"/>
    <xf numFmtId="164" fontId="6" fillId="3" borderId="0" xfId="0" applyNumberFormat="1" applyFont="1" applyFill="1"/>
    <xf numFmtId="8" fontId="6" fillId="3" borderId="0" xfId="0" applyNumberFormat="1" applyFont="1" applyFill="1"/>
    <xf numFmtId="9" fontId="6" fillId="3" borderId="0" xfId="0" applyNumberFormat="1" applyFont="1" applyFill="1"/>
    <xf numFmtId="165" fontId="6" fillId="3" borderId="0" xfId="0" applyNumberFormat="1" applyFont="1" applyFill="1"/>
    <xf numFmtId="10" fontId="6" fillId="3" borderId="0" xfId="0" applyNumberFormat="1" applyFont="1" applyFill="1"/>
    <xf numFmtId="38" fontId="0" fillId="2" borderId="0" xfId="0" applyNumberFormat="1" applyFill="1" applyAlignment="1"/>
    <xf numFmtId="0" fontId="8" fillId="0" borderId="0" xfId="0" applyFont="1" applyAlignment="1">
      <alignment wrapText="1"/>
    </xf>
    <xf numFmtId="9" fontId="8" fillId="0" borderId="0" xfId="0" applyNumberFormat="1" applyFont="1" applyAlignment="1">
      <alignment wrapText="1"/>
    </xf>
    <xf numFmtId="0" fontId="8" fillId="0" borderId="0" xfId="0" applyFont="1"/>
    <xf numFmtId="164" fontId="8" fillId="0" borderId="0" xfId="0" applyNumberFormat="1" applyFont="1" applyAlignment="1">
      <alignment wrapText="1"/>
    </xf>
    <xf numFmtId="165" fontId="9" fillId="0" borderId="0" xfId="0" applyNumberFormat="1" applyFont="1" applyFill="1" applyAlignment="1">
      <alignment wrapText="1"/>
    </xf>
    <xf numFmtId="166" fontId="0" fillId="3" borderId="0" xfId="0" applyNumberFormat="1" applyFill="1" applyAlignment="1">
      <alignment wrapText="1"/>
    </xf>
    <xf numFmtId="166" fontId="0" fillId="3" borderId="1" xfId="2" applyNumberFormat="1" applyFont="1" applyFill="1" applyBorder="1"/>
    <xf numFmtId="166" fontId="0" fillId="0" borderId="0" xfId="0" applyNumberFormat="1" applyFill="1" applyAlignment="1">
      <alignment wrapText="1"/>
    </xf>
    <xf numFmtId="9" fontId="0" fillId="3" borderId="0" xfId="0" applyNumberFormat="1" applyFill="1" applyAlignment="1">
      <alignment wrapText="1"/>
    </xf>
    <xf numFmtId="166" fontId="0" fillId="0" borderId="1" xfId="2" applyNumberFormat="1" applyFont="1" applyFill="1" applyBorder="1"/>
    <xf numFmtId="0" fontId="0" fillId="2" borderId="0" xfId="0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C3CB-2C5C-4E02-A232-DD6655357744}">
  <dimension ref="A1:U33"/>
  <sheetViews>
    <sheetView tabSelected="1" zoomScale="90" zoomScaleNormal="90" workbookViewId="0">
      <selection activeCell="N10" sqref="N10"/>
    </sheetView>
  </sheetViews>
  <sheetFormatPr defaultRowHeight="14.25" x14ac:dyDescent="0.45"/>
  <cols>
    <col min="1" max="1" width="14.73046875" customWidth="1"/>
    <col min="2" max="2" width="12.9296875" style="5" customWidth="1"/>
    <col min="3" max="3" width="11.73046875" customWidth="1"/>
    <col min="4" max="4" width="11.265625" style="6" customWidth="1"/>
    <col min="5" max="5" width="11.73046875" customWidth="1"/>
    <col min="6" max="6" width="10.265625" bestFit="1" customWidth="1"/>
    <col min="7" max="7" width="11.1328125" style="5" customWidth="1"/>
    <col min="8" max="8" width="13" style="7" customWidth="1"/>
    <col min="9" max="9" width="12.59765625" customWidth="1"/>
    <col min="10" max="10" width="12" customWidth="1"/>
    <col min="11" max="11" width="14.86328125" customWidth="1"/>
    <col min="12" max="14" width="13.86328125" customWidth="1"/>
    <col min="15" max="15" width="12.265625" customWidth="1"/>
    <col min="16" max="16" width="10.265625" customWidth="1"/>
    <col min="18" max="18" width="12.86328125" customWidth="1"/>
    <col min="19" max="19" width="9" style="7"/>
    <col min="20" max="20" width="12" customWidth="1"/>
  </cols>
  <sheetData>
    <row r="1" spans="1:19" s="1" customFormat="1" ht="25.5" x14ac:dyDescent="0.75">
      <c r="A1" s="25" t="s">
        <v>33</v>
      </c>
      <c r="B1" s="2"/>
      <c r="D1" s="3"/>
      <c r="G1" s="2"/>
      <c r="H1" s="4"/>
      <c r="S1" s="4"/>
    </row>
    <row r="2" spans="1:19" ht="25.5" x14ac:dyDescent="0.75">
      <c r="A2" s="25" t="s">
        <v>0</v>
      </c>
      <c r="E2" s="67"/>
      <c r="F2" s="67"/>
      <c r="G2" s="67"/>
      <c r="H2" s="67"/>
    </row>
    <row r="3" spans="1:19" s="40" customFormat="1" ht="18" x14ac:dyDescent="0.55000000000000004">
      <c r="A3" s="40" t="s">
        <v>43</v>
      </c>
      <c r="B3" s="41"/>
      <c r="D3" s="42"/>
      <c r="G3" s="41"/>
      <c r="H3" s="43"/>
      <c r="K3" s="40" t="s">
        <v>56</v>
      </c>
      <c r="S3" s="43"/>
    </row>
    <row r="4" spans="1:19" ht="14.65" thickBot="1" x14ac:dyDescent="0.5">
      <c r="K4" s="59" t="s">
        <v>32</v>
      </c>
      <c r="L4" s="44" t="s">
        <v>24</v>
      </c>
    </row>
    <row r="5" spans="1:19" ht="14.65" thickBot="1" x14ac:dyDescent="0.5">
      <c r="A5" t="s">
        <v>40</v>
      </c>
      <c r="K5" s="47"/>
      <c r="L5" s="33">
        <v>0.25</v>
      </c>
    </row>
    <row r="6" spans="1:19" ht="14.65" thickBot="1" x14ac:dyDescent="0.5">
      <c r="A6" t="s">
        <v>28</v>
      </c>
      <c r="D6" s="6" t="s">
        <v>1</v>
      </c>
      <c r="K6" s="48"/>
      <c r="L6" s="31">
        <v>300000</v>
      </c>
    </row>
    <row r="7" spans="1:19" ht="14.65" thickBot="1" x14ac:dyDescent="0.5">
      <c r="D7" s="6" t="s">
        <v>38</v>
      </c>
      <c r="K7" s="48"/>
      <c r="L7" s="31">
        <v>400000</v>
      </c>
    </row>
    <row r="8" spans="1:19" ht="14.65" thickBot="1" x14ac:dyDescent="0.5">
      <c r="A8" t="s">
        <v>23</v>
      </c>
      <c r="K8" s="49"/>
      <c r="L8" s="32">
        <v>0.06</v>
      </c>
    </row>
    <row r="9" spans="1:19" ht="14.65" thickBot="1" x14ac:dyDescent="0.5">
      <c r="A9" t="s">
        <v>55</v>
      </c>
      <c r="K9" s="49"/>
      <c r="L9" s="32">
        <v>0.08</v>
      </c>
    </row>
    <row r="10" spans="1:19" ht="14.65" thickBot="1" x14ac:dyDescent="0.5">
      <c r="A10" t="s">
        <v>49</v>
      </c>
      <c r="K10" s="49"/>
      <c r="L10" s="32">
        <v>0.22</v>
      </c>
    </row>
    <row r="11" spans="1:19" ht="14.65" thickBot="1" x14ac:dyDescent="0.5">
      <c r="A11" t="s">
        <v>54</v>
      </c>
      <c r="H11" s="13"/>
      <c r="I11" s="7"/>
      <c r="J11" t="s">
        <v>53</v>
      </c>
      <c r="K11" s="66">
        <f>H11*12</f>
        <v>0</v>
      </c>
      <c r="L11" s="63">
        <v>8400</v>
      </c>
    </row>
    <row r="12" spans="1:19" x14ac:dyDescent="0.45">
      <c r="A12" t="s">
        <v>20</v>
      </c>
      <c r="B12" s="5" t="s">
        <v>21</v>
      </c>
    </row>
    <row r="14" spans="1:19" s="27" customFormat="1" ht="18" x14ac:dyDescent="0.55000000000000004">
      <c r="A14" s="40" t="s">
        <v>30</v>
      </c>
      <c r="B14" s="28"/>
      <c r="D14" s="29"/>
      <c r="E14" s="27" t="s">
        <v>31</v>
      </c>
      <c r="G14" s="28"/>
      <c r="H14" s="30"/>
      <c r="S14" s="30"/>
    </row>
    <row r="15" spans="1:19" s="27" customFormat="1" ht="18" x14ac:dyDescent="0.55000000000000004">
      <c r="B15" s="28"/>
      <c r="D15" s="29"/>
      <c r="E15" s="27" t="s">
        <v>25</v>
      </c>
      <c r="G15" s="28"/>
      <c r="H15" s="30"/>
      <c r="S15" s="30"/>
    </row>
    <row r="16" spans="1:19" s="27" customFormat="1" ht="18" x14ac:dyDescent="0.55000000000000004">
      <c r="B16" s="28"/>
      <c r="D16" s="35"/>
      <c r="E16" s="27" t="s">
        <v>27</v>
      </c>
      <c r="G16" s="28"/>
      <c r="H16" s="30"/>
      <c r="S16" s="30"/>
    </row>
    <row r="17" spans="1:21" s="20" customFormat="1" ht="33.4" customHeight="1" x14ac:dyDescent="0.65">
      <c r="A17" s="20" t="s">
        <v>34</v>
      </c>
      <c r="B17" s="21"/>
      <c r="D17" s="22"/>
      <c r="G17" s="21"/>
      <c r="H17" s="23"/>
      <c r="S17" s="23"/>
    </row>
    <row r="18" spans="1:21" s="8" customFormat="1" ht="71.25" x14ac:dyDescent="0.45">
      <c r="B18" s="9" t="s">
        <v>36</v>
      </c>
      <c r="C18" s="8" t="s">
        <v>26</v>
      </c>
      <c r="D18" s="10" t="s">
        <v>3</v>
      </c>
      <c r="E18" s="8" t="s">
        <v>4</v>
      </c>
      <c r="F18" s="8" t="s">
        <v>39</v>
      </c>
      <c r="G18" s="9" t="s">
        <v>5</v>
      </c>
      <c r="H18" s="11" t="s">
        <v>6</v>
      </c>
      <c r="I18" s="8" t="s">
        <v>29</v>
      </c>
      <c r="J18" s="8" t="s">
        <v>7</v>
      </c>
      <c r="K18" s="8" t="s">
        <v>8</v>
      </c>
      <c r="L18" s="8" t="s">
        <v>52</v>
      </c>
      <c r="M18" s="45" t="s">
        <v>50</v>
      </c>
      <c r="N18" s="8" t="s">
        <v>22</v>
      </c>
      <c r="O18" s="8" t="s">
        <v>9</v>
      </c>
      <c r="Q18" s="8" t="s">
        <v>10</v>
      </c>
      <c r="R18" s="8" t="s">
        <v>11</v>
      </c>
      <c r="S18" s="11" t="s">
        <v>12</v>
      </c>
      <c r="T18" s="8" t="s">
        <v>13</v>
      </c>
      <c r="U18" s="8" t="s">
        <v>14</v>
      </c>
    </row>
    <row r="19" spans="1:21" s="8" customFormat="1" ht="28.5" x14ac:dyDescent="0.45">
      <c r="A19" s="8" t="s">
        <v>37</v>
      </c>
      <c r="B19" s="9"/>
      <c r="D19" s="10"/>
      <c r="F19" s="65">
        <f>+L8</f>
        <v>0.06</v>
      </c>
      <c r="G19" s="34">
        <f>+L9</f>
        <v>0.08</v>
      </c>
      <c r="H19" s="11"/>
      <c r="L19" s="36">
        <f>+L10</f>
        <v>0.22</v>
      </c>
      <c r="M19" s="62">
        <f>+L11</f>
        <v>8400</v>
      </c>
      <c r="N19" s="18"/>
      <c r="O19" s="12"/>
      <c r="P19" s="12"/>
      <c r="S19" s="11"/>
    </row>
    <row r="20" spans="1:21" s="39" customFormat="1" ht="13.35" customHeight="1" x14ac:dyDescent="0.5">
      <c r="A20" s="50" t="s">
        <v>57</v>
      </c>
      <c r="B20" s="51">
        <v>70000</v>
      </c>
      <c r="C20" s="52">
        <v>20</v>
      </c>
      <c r="D20" s="38">
        <f t="shared" ref="D20:D24" si="0">SUM(C20*40)*51</f>
        <v>40800</v>
      </c>
      <c r="E20" s="53">
        <f>SUM(D20/I20)</f>
        <v>0.13600000000000001</v>
      </c>
      <c r="F20" s="38">
        <f>SUM((D20+J20)*L8)</f>
        <v>3708</v>
      </c>
      <c r="G20" s="51">
        <f>SUM(D20*L9)</f>
        <v>3264</v>
      </c>
      <c r="H20" s="54">
        <v>7.0000000000000007E-2</v>
      </c>
      <c r="I20" s="38">
        <f>$L$6</f>
        <v>300000</v>
      </c>
      <c r="J20" s="38">
        <f>SUM(I20*H20)</f>
        <v>21000.000000000004</v>
      </c>
      <c r="K20" s="38">
        <f>SUM(D20+F20+G20+J20)</f>
        <v>68772</v>
      </c>
      <c r="L20" s="38">
        <f>SUM(K20*L10)</f>
        <v>15129.84</v>
      </c>
      <c r="M20" s="52">
        <f>$M$19</f>
        <v>8400</v>
      </c>
      <c r="N20" s="38">
        <f>SUM(K20+L20+M20)</f>
        <v>92301.84</v>
      </c>
      <c r="O20" s="55">
        <f>SUM(K20+L20)/I20</f>
        <v>0.2796728</v>
      </c>
      <c r="P20" s="55"/>
      <c r="Q20" s="50">
        <v>10</v>
      </c>
      <c r="R20" s="38">
        <f>SUM(I20*Q20)</f>
        <v>3000000</v>
      </c>
      <c r="S20" s="53">
        <v>0.01</v>
      </c>
      <c r="T20" s="38">
        <f>SUM(R20*S20)</f>
        <v>30000</v>
      </c>
      <c r="U20" s="38">
        <f>SUM(T20/12)/Q20</f>
        <v>250</v>
      </c>
    </row>
    <row r="21" spans="1:21" s="8" customFormat="1" ht="58.5" x14ac:dyDescent="0.65">
      <c r="A21" s="8" t="s">
        <v>37</v>
      </c>
      <c r="B21" s="60" t="s">
        <v>47</v>
      </c>
      <c r="C21" s="57" t="s">
        <v>48</v>
      </c>
      <c r="D21" s="10"/>
      <c r="F21" s="61">
        <f>+K8</f>
        <v>0</v>
      </c>
      <c r="G21" s="61">
        <f>+K9</f>
        <v>0</v>
      </c>
      <c r="H21" s="58" t="s">
        <v>41</v>
      </c>
      <c r="I21" s="57" t="s">
        <v>42</v>
      </c>
      <c r="L21" s="18">
        <f>+K10</f>
        <v>0</v>
      </c>
      <c r="M21" s="64">
        <f>+K11</f>
        <v>0</v>
      </c>
      <c r="N21" s="18"/>
      <c r="O21" s="12"/>
      <c r="P21" s="12"/>
      <c r="Q21" s="57" t="s">
        <v>45</v>
      </c>
      <c r="R21" s="57" t="s">
        <v>44</v>
      </c>
      <c r="S21" s="58" t="s">
        <v>12</v>
      </c>
    </row>
    <row r="22" spans="1:21" ht="13.35" customHeight="1" x14ac:dyDescent="0.5">
      <c r="A22" s="17" t="s">
        <v>15</v>
      </c>
      <c r="B22" s="13"/>
      <c r="C22" s="14"/>
      <c r="D22" s="6">
        <f t="shared" ref="D22" si="1">SUM(C22*40)*51</f>
        <v>0</v>
      </c>
      <c r="E22" s="7" t="e">
        <f>SUM(D22/I22)</f>
        <v>#DIV/0!</v>
      </c>
      <c r="F22" s="6">
        <f>SUM((D22+J22)*$F$21)</f>
        <v>0</v>
      </c>
      <c r="G22" s="5">
        <f>SUM(D22*$K$9)</f>
        <v>0</v>
      </c>
      <c r="H22" s="19">
        <v>0.06</v>
      </c>
      <c r="I22" s="46">
        <f>$K$6</f>
        <v>0</v>
      </c>
      <c r="J22" s="6">
        <f>SUM(I22*H22)</f>
        <v>0</v>
      </c>
      <c r="K22" s="6">
        <f>SUM(D22+F22+G22+J22)</f>
        <v>0</v>
      </c>
      <c r="L22" s="6">
        <f>SUM(K22*$L$19)</f>
        <v>0</v>
      </c>
      <c r="M22" s="37">
        <f>$M$21</f>
        <v>0</v>
      </c>
      <c r="N22" s="37">
        <f t="shared" ref="N22:N24" si="2">SUM(K22+L22+M22)</f>
        <v>0</v>
      </c>
      <c r="O22" s="16" t="e">
        <f>SUM(K22+L22)/I22</f>
        <v>#DIV/0!</v>
      </c>
      <c r="P22" s="16"/>
      <c r="Q22" s="17"/>
      <c r="R22" s="46"/>
      <c r="S22" s="15"/>
      <c r="T22" s="6">
        <f t="shared" ref="T22:T24" si="3">SUM(R22*S22)</f>
        <v>0</v>
      </c>
      <c r="U22" s="6" t="e">
        <f t="shared" ref="U22:U24" si="4">SUM(T22/12)/Q22</f>
        <v>#DIV/0!</v>
      </c>
    </row>
    <row r="23" spans="1:21" ht="15.75" x14ac:dyDescent="0.5">
      <c r="A23" s="17" t="s">
        <v>16</v>
      </c>
      <c r="B23" s="13"/>
      <c r="C23" s="14"/>
      <c r="D23" s="6">
        <f t="shared" si="0"/>
        <v>0</v>
      </c>
      <c r="E23" s="7" t="e">
        <f t="shared" ref="E23:E24" si="5">SUM(D23/I23)</f>
        <v>#DIV/0!</v>
      </c>
      <c r="F23" s="6">
        <f t="shared" ref="F23:F24" si="6">SUM((D23+J23)*$F$21)</f>
        <v>0</v>
      </c>
      <c r="G23" s="5">
        <f t="shared" ref="G23:G24" si="7">SUM(D23*$G$19)</f>
        <v>0</v>
      </c>
      <c r="H23" s="19">
        <v>0</v>
      </c>
      <c r="I23" s="46">
        <f>$K$6</f>
        <v>0</v>
      </c>
      <c r="J23" s="6">
        <f t="shared" ref="J23:J24" si="8">SUM(I23*H23)</f>
        <v>0</v>
      </c>
      <c r="K23" s="6">
        <f>SUM(D23+F23+G23+J23)</f>
        <v>0</v>
      </c>
      <c r="L23" s="6">
        <f t="shared" ref="L23:L24" si="9">SUM(K23*$L$19)</f>
        <v>0</v>
      </c>
      <c r="M23" s="37">
        <f t="shared" ref="M23:M24" si="10">$M$21</f>
        <v>0</v>
      </c>
      <c r="N23" s="37">
        <f t="shared" si="2"/>
        <v>0</v>
      </c>
      <c r="O23" s="16" t="e">
        <f t="shared" ref="O23:O24" si="11">SUM(K23+L23)/I23</f>
        <v>#DIV/0!</v>
      </c>
      <c r="P23" s="16"/>
      <c r="Q23" s="17">
        <v>0</v>
      </c>
      <c r="R23" s="46">
        <v>0</v>
      </c>
      <c r="S23" s="15">
        <v>0</v>
      </c>
      <c r="T23" s="6">
        <f t="shared" si="3"/>
        <v>0</v>
      </c>
      <c r="U23" s="6" t="e">
        <f t="shared" si="4"/>
        <v>#DIV/0!</v>
      </c>
    </row>
    <row r="24" spans="1:21" ht="15.75" x14ac:dyDescent="0.5">
      <c r="A24" s="17" t="s">
        <v>17</v>
      </c>
      <c r="B24" s="13"/>
      <c r="C24" s="14"/>
      <c r="D24" s="6">
        <f t="shared" si="0"/>
        <v>0</v>
      </c>
      <c r="E24" s="7" t="e">
        <f t="shared" si="5"/>
        <v>#DIV/0!</v>
      </c>
      <c r="F24" s="6">
        <f t="shared" si="6"/>
        <v>0</v>
      </c>
      <c r="G24" s="5">
        <f t="shared" si="7"/>
        <v>0</v>
      </c>
      <c r="H24" s="19">
        <v>0</v>
      </c>
      <c r="I24" s="46">
        <f>$K$6</f>
        <v>0</v>
      </c>
      <c r="J24" s="6">
        <f t="shared" si="8"/>
        <v>0</v>
      </c>
      <c r="K24" s="6">
        <f>SUM(D24+F24+G24+J24)</f>
        <v>0</v>
      </c>
      <c r="L24" s="6">
        <f t="shared" si="9"/>
        <v>0</v>
      </c>
      <c r="M24" s="37">
        <f t="shared" si="10"/>
        <v>0</v>
      </c>
      <c r="N24" s="37">
        <f t="shared" si="2"/>
        <v>0</v>
      </c>
      <c r="O24" s="16" t="e">
        <f t="shared" si="11"/>
        <v>#DIV/0!</v>
      </c>
      <c r="P24" s="16"/>
      <c r="Q24" s="17">
        <v>0</v>
      </c>
      <c r="R24" s="46">
        <v>0</v>
      </c>
      <c r="S24" s="15">
        <v>0</v>
      </c>
      <c r="T24" s="6">
        <f t="shared" si="3"/>
        <v>0</v>
      </c>
      <c r="U24" s="6" t="e">
        <f t="shared" si="4"/>
        <v>#DIV/0!</v>
      </c>
    </row>
    <row r="25" spans="1:21" x14ac:dyDescent="0.45">
      <c r="E25" s="7"/>
      <c r="J25" s="6"/>
      <c r="K25" s="6"/>
      <c r="L25" s="6"/>
      <c r="M25" s="6"/>
      <c r="N25" s="6"/>
      <c r="O25" s="6"/>
      <c r="P25" s="6"/>
      <c r="R25" s="6"/>
      <c r="T25" s="6"/>
      <c r="U25" s="6"/>
    </row>
    <row r="26" spans="1:21" s="20" customFormat="1" ht="21" x14ac:dyDescent="0.65">
      <c r="A26" s="26" t="s">
        <v>35</v>
      </c>
      <c r="B26" s="21"/>
      <c r="D26" s="24"/>
      <c r="E26" s="23"/>
      <c r="G26" s="21"/>
      <c r="H26" s="23"/>
      <c r="J26" s="24"/>
      <c r="K26" s="24"/>
      <c r="L26" s="24"/>
      <c r="M26" s="24"/>
      <c r="N26" s="24"/>
      <c r="O26" s="24"/>
      <c r="P26" s="24"/>
      <c r="R26" s="24"/>
      <c r="S26" s="23"/>
      <c r="T26" s="24"/>
      <c r="U26" s="24"/>
    </row>
    <row r="27" spans="1:21" s="8" customFormat="1" ht="71.25" x14ac:dyDescent="0.45">
      <c r="B27" s="9" t="s">
        <v>2</v>
      </c>
      <c r="C27" s="8" t="s">
        <v>26</v>
      </c>
      <c r="D27" s="10" t="s">
        <v>3</v>
      </c>
      <c r="E27" s="8" t="s">
        <v>4</v>
      </c>
      <c r="F27" s="8" t="s">
        <v>18</v>
      </c>
      <c r="G27" s="9" t="s">
        <v>19</v>
      </c>
      <c r="H27" s="11" t="s">
        <v>6</v>
      </c>
      <c r="I27" s="8" t="s">
        <v>29</v>
      </c>
      <c r="J27" s="8" t="s">
        <v>7</v>
      </c>
      <c r="K27" s="8" t="s">
        <v>8</v>
      </c>
      <c r="L27" s="8" t="s">
        <v>51</v>
      </c>
      <c r="M27" s="8" t="s">
        <v>50</v>
      </c>
      <c r="N27" s="8" t="s">
        <v>22</v>
      </c>
      <c r="O27" s="8" t="s">
        <v>9</v>
      </c>
      <c r="Q27" s="57" t="s">
        <v>46</v>
      </c>
      <c r="R27" s="57" t="s">
        <v>44</v>
      </c>
      <c r="S27" s="58" t="s">
        <v>12</v>
      </c>
      <c r="T27" s="8" t="s">
        <v>13</v>
      </c>
      <c r="U27" s="8" t="s">
        <v>14</v>
      </c>
    </row>
    <row r="28" spans="1:21" s="8" customFormat="1" ht="58.5" x14ac:dyDescent="0.65">
      <c r="A28" s="8" t="s">
        <v>37</v>
      </c>
      <c r="B28" s="60" t="s">
        <v>47</v>
      </c>
      <c r="C28" s="57" t="s">
        <v>48</v>
      </c>
      <c r="D28" s="10"/>
      <c r="F28" s="61">
        <f>K8</f>
        <v>0</v>
      </c>
      <c r="G28" s="61">
        <f>K9</f>
        <v>0</v>
      </c>
      <c r="H28" s="58" t="s">
        <v>41</v>
      </c>
      <c r="I28" s="57" t="s">
        <v>42</v>
      </c>
      <c r="L28" s="18">
        <f>K10</f>
        <v>0</v>
      </c>
      <c r="M28" s="64">
        <f>+K11</f>
        <v>0</v>
      </c>
      <c r="N28" s="18"/>
      <c r="O28" s="12"/>
      <c r="S28" s="11"/>
    </row>
    <row r="29" spans="1:21" ht="13.35" customHeight="1" x14ac:dyDescent="0.5">
      <c r="A29" s="17" t="s">
        <v>15</v>
      </c>
      <c r="B29" s="13"/>
      <c r="C29" s="14"/>
      <c r="D29" s="6">
        <f t="shared" ref="D29:D31" si="12">SUM(C29*40)*51</f>
        <v>0</v>
      </c>
      <c r="E29" s="7" t="e">
        <f>SUM(D29/I29)</f>
        <v>#DIV/0!</v>
      </c>
      <c r="F29" s="5">
        <f>SUM(D29*$F$28)</f>
        <v>0</v>
      </c>
      <c r="G29" s="5">
        <f>SUM(D29*$G$19)</f>
        <v>0</v>
      </c>
      <c r="H29" s="19">
        <v>0</v>
      </c>
      <c r="I29" s="46">
        <f>$K$7</f>
        <v>0</v>
      </c>
      <c r="J29" s="6">
        <f>SUM(I29*H29)</f>
        <v>0</v>
      </c>
      <c r="K29" s="6">
        <f>SUM(D29+F29+G29+J29)</f>
        <v>0</v>
      </c>
      <c r="L29" s="6">
        <f>SUM(K29*$L$19)</f>
        <v>0</v>
      </c>
      <c r="M29" s="37">
        <f>$M$28</f>
        <v>0</v>
      </c>
      <c r="N29" s="37">
        <f>SUM(K29+L29+M29)</f>
        <v>0</v>
      </c>
      <c r="O29" s="16" t="e">
        <f>SUM(K29+L29)/I29</f>
        <v>#DIV/0!</v>
      </c>
      <c r="P29" s="6"/>
      <c r="Q29" s="56">
        <v>0</v>
      </c>
      <c r="R29" s="46">
        <f>SUM(I29*Q29)</f>
        <v>0</v>
      </c>
      <c r="S29" s="15">
        <v>0</v>
      </c>
      <c r="T29" s="6">
        <f>SUM(R29*S29)</f>
        <v>0</v>
      </c>
      <c r="U29" s="6" t="e">
        <f>SUM(T29/12)/Q29</f>
        <v>#DIV/0!</v>
      </c>
    </row>
    <row r="30" spans="1:21" ht="15.75" x14ac:dyDescent="0.5">
      <c r="A30" s="17" t="s">
        <v>16</v>
      </c>
      <c r="B30" s="13"/>
      <c r="C30" s="14">
        <v>0</v>
      </c>
      <c r="D30" s="6">
        <f t="shared" si="12"/>
        <v>0</v>
      </c>
      <c r="E30" s="7" t="e">
        <f t="shared" ref="E30:E31" si="13">SUM(D30/I30)</f>
        <v>#DIV/0!</v>
      </c>
      <c r="F30" s="5">
        <f t="shared" ref="F30:F31" si="14">SUM(D30*$F$28)</f>
        <v>0</v>
      </c>
      <c r="G30" s="5">
        <f t="shared" ref="G30:G31" si="15">SUM(D30*$G$19)</f>
        <v>0</v>
      </c>
      <c r="H30" s="19">
        <v>0</v>
      </c>
      <c r="I30" s="46">
        <f>$K$7</f>
        <v>0</v>
      </c>
      <c r="J30" s="6">
        <f t="shared" ref="J30:J31" si="16">SUM(I30*H30)</f>
        <v>0</v>
      </c>
      <c r="K30" s="6">
        <f>SUM(D30+F30+G30+J30)</f>
        <v>0</v>
      </c>
      <c r="L30" s="6">
        <f t="shared" ref="L30:L31" si="17">SUM(K30*$L$19)</f>
        <v>0</v>
      </c>
      <c r="M30" s="37">
        <f t="shared" ref="M30:M31" si="18">$M$28</f>
        <v>0</v>
      </c>
      <c r="N30" s="37">
        <f t="shared" ref="N30:N31" si="19">SUM(K30+L30+M30)</f>
        <v>0</v>
      </c>
      <c r="O30" s="16" t="e">
        <f t="shared" ref="O30:O31" si="20">SUM(K30+L30)/I30</f>
        <v>#DIV/0!</v>
      </c>
      <c r="P30" s="6"/>
      <c r="Q30" s="17">
        <f>+Q23</f>
        <v>0</v>
      </c>
      <c r="R30" s="46">
        <f>SUM(I30*Q30)</f>
        <v>0</v>
      </c>
      <c r="S30" s="15">
        <v>0</v>
      </c>
      <c r="T30" s="6">
        <f t="shared" ref="T30:T31" si="21">SUM(R30*S30)</f>
        <v>0</v>
      </c>
      <c r="U30" s="6" t="e">
        <f t="shared" ref="U30:U31" si="22">SUM(T30/12)/Q30</f>
        <v>#DIV/0!</v>
      </c>
    </row>
    <row r="31" spans="1:21" ht="15.75" x14ac:dyDescent="0.5">
      <c r="A31" s="17" t="s">
        <v>17</v>
      </c>
      <c r="B31" s="13"/>
      <c r="C31" s="14">
        <v>0</v>
      </c>
      <c r="D31" s="6">
        <f t="shared" si="12"/>
        <v>0</v>
      </c>
      <c r="E31" s="7" t="e">
        <f t="shared" si="13"/>
        <v>#DIV/0!</v>
      </c>
      <c r="F31" s="5">
        <f t="shared" si="14"/>
        <v>0</v>
      </c>
      <c r="G31" s="5">
        <f t="shared" si="15"/>
        <v>0</v>
      </c>
      <c r="H31" s="19">
        <v>0</v>
      </c>
      <c r="I31" s="46">
        <f>$K$7</f>
        <v>0</v>
      </c>
      <c r="J31" s="6">
        <f t="shared" si="16"/>
        <v>0</v>
      </c>
      <c r="K31" s="6">
        <f>SUM(D31+F31+G31+J31)</f>
        <v>0</v>
      </c>
      <c r="L31" s="6">
        <f t="shared" si="17"/>
        <v>0</v>
      </c>
      <c r="M31" s="37">
        <f t="shared" si="18"/>
        <v>0</v>
      </c>
      <c r="N31" s="37">
        <f t="shared" si="19"/>
        <v>0</v>
      </c>
      <c r="O31" s="16" t="e">
        <f t="shared" si="20"/>
        <v>#DIV/0!</v>
      </c>
      <c r="P31" s="6"/>
      <c r="Q31" s="17">
        <f>+Q24</f>
        <v>0</v>
      </c>
      <c r="R31" s="46">
        <f>SUM(I31*Q31)</f>
        <v>0</v>
      </c>
      <c r="S31" s="15">
        <v>0</v>
      </c>
      <c r="T31" s="6">
        <f t="shared" si="21"/>
        <v>0</v>
      </c>
      <c r="U31" s="6" t="e">
        <f t="shared" si="22"/>
        <v>#DIV/0!</v>
      </c>
    </row>
    <row r="32" spans="1:21" ht="15.75" x14ac:dyDescent="0.5">
      <c r="E32" s="7"/>
      <c r="J32" s="6"/>
      <c r="K32" s="6"/>
      <c r="L32" s="6"/>
      <c r="M32" s="6"/>
      <c r="N32" s="37"/>
      <c r="O32" s="6"/>
      <c r="P32" s="6"/>
      <c r="R32" s="6"/>
      <c r="T32" s="6"/>
      <c r="U32" s="6"/>
    </row>
    <row r="33" spans="14:14" ht="15.75" x14ac:dyDescent="0.5">
      <c r="N33" s="37"/>
    </row>
  </sheetData>
  <mergeCells count="1">
    <mergeCell ref="E2:H2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2DF3E57F7ADA47A8A2D3084667E6F5" ma:contentTypeVersion="18" ma:contentTypeDescription="Create a new document." ma:contentTypeScope="" ma:versionID="d7e5deda3df4b10b071b5587c9ca482e">
  <xsd:schema xmlns:xsd="http://www.w3.org/2001/XMLSchema" xmlns:xs="http://www.w3.org/2001/XMLSchema" xmlns:p="http://schemas.microsoft.com/office/2006/metadata/properties" xmlns:ns2="c0677678-1a3b-4620-ac35-a6964302a1b1" xmlns:ns3="5d28ab5d-e66f-4e2d-b841-598c8e980fb0" targetNamespace="http://schemas.microsoft.com/office/2006/metadata/properties" ma:root="true" ma:fieldsID="cc007cffffa63f47f80f6ddc13d1f158" ns2:_="" ns3:_="">
    <xsd:import namespace="c0677678-1a3b-4620-ac35-a6964302a1b1"/>
    <xsd:import namespace="5d28ab5d-e66f-4e2d-b841-598c8e980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77678-1a3b-4620-ac35-a6964302a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44d2c8-9d79-46ce-8f57-344dec5e8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8ab5d-e66f-4e2d-b841-598c8e980f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d2c9b1-5664-4cb6-a844-1d87cb91b934}" ma:internalName="TaxCatchAll" ma:showField="CatchAllData" ma:web="5d28ab5d-e66f-4e2d-b841-598c8e980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28ab5d-e66f-4e2d-b841-598c8e980fb0" xsi:nil="true"/>
    <lcf76f155ced4ddcb4097134ff3c332f xmlns="c0677678-1a3b-4620-ac35-a6964302a1b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D09EB5-2CA5-4636-916E-B74B980C812D}"/>
</file>

<file path=customXml/itemProps2.xml><?xml version="1.0" encoding="utf-8"?>
<ds:datastoreItem xmlns:ds="http://schemas.openxmlformats.org/officeDocument/2006/customXml" ds:itemID="{655458B7-95B4-4A15-99F7-39161013D58E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c0677678-1a3b-4620-ac35-a6964302a1b1"/>
    <ds:schemaRef ds:uri="5d28ab5d-e66f-4e2d-b841-598c8e980fb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C5F8C34-180D-4182-87B2-AFF6B00120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 and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Gentry</dc:creator>
  <cp:lastModifiedBy>Melanie Gentry</cp:lastModifiedBy>
  <cp:lastPrinted>2021-08-26T16:46:57Z</cp:lastPrinted>
  <dcterms:created xsi:type="dcterms:W3CDTF">2021-04-19T21:21:13Z</dcterms:created>
  <dcterms:modified xsi:type="dcterms:W3CDTF">2022-01-13T15:52:30Z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0x010100302DF3E57F7ADA47A8A2D3084667E6F5</vt:lpwstr>
  </property>
</Properties>
</file>